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Tcero.local\documentos\SGA\SEINFRA\DEFIN\DEFIN\Documentos\DIVISAO DE CONTABILIDADE\DICONT\DICONT  2021\REL GESTAO FISCAL\REL GESTAO FISCAL 2021\"/>
    </mc:Choice>
  </mc:AlternateContent>
  <bookViews>
    <workbookView xWindow="0" yWindow="0" windowWidth="2340" windowHeight="6375" tabRatio="841"/>
  </bookViews>
  <sheets>
    <sheet name="2° Quad 2021" sheetId="67" r:id="rId1"/>
  </sheets>
  <definedNames>
    <definedName name="Ações">#REF!</definedName>
    <definedName name="Cancela">#REF!,#REF!</definedName>
    <definedName name="ClassPrevAtu">#REF!</definedName>
    <definedName name="ClassPrevInicial">#REF!</definedName>
    <definedName name="ClassRecAnt">#REF!</definedName>
    <definedName name="ClassRecBim">#REF!</definedName>
    <definedName name="ClassRecNoBim">#REF!</definedName>
    <definedName name="CritEx">#REF!</definedName>
    <definedName name="DespAcao">#REF!</definedName>
    <definedName name="DespElem">#REF!</definedName>
    <definedName name="doExeAnt">#REF!</definedName>
    <definedName name="doExercicio">#REF!</definedName>
    <definedName name="DotacaoAtualizada">#REF!</definedName>
    <definedName name="DotacaoInicial">#REF!</definedName>
    <definedName name="dsfrw">#REF!,#REF!</definedName>
    <definedName name="Elementos">#REF!</definedName>
    <definedName name="fdsafs">#REF!,#REF!</definedName>
    <definedName name="fdsf">#REF!</definedName>
    <definedName name="fhksjd">#REF!,#REF!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#REF!</definedName>
    <definedName name="LiqAteBimestre">#REF!</definedName>
    <definedName name="LiqNoBim">#REF!</definedName>
    <definedName name="Naturezas">#REF!</definedName>
    <definedName name="nobo1">#REF!</definedName>
    <definedName name="Novo">#REF!</definedName>
    <definedName name="Plan">#REF!</definedName>
    <definedName name="Planilha">#REF!</definedName>
    <definedName name="Planilha_1">#REF!,#REF!</definedName>
    <definedName name="Planilha_1ÁreaTotal">#REF!,#REF!</definedName>
    <definedName name="Planilha_1CabGráfico">#REF!</definedName>
    <definedName name="Planilha_1TítCols">#REF!,#REF!</definedName>
    <definedName name="Planilha_1TítLins">#REF!</definedName>
    <definedName name="Planilha_2ÁreaTotal">#REF!,#REF!</definedName>
    <definedName name="Planilha_2CabGráfico">#REF!</definedName>
    <definedName name="Planilha_2TítCols">#REF!,#REF!</definedName>
    <definedName name="Planilha_2TítLins">#REF!</definedName>
    <definedName name="Planilha_3ÁreaTotal">#REF!,#REF!</definedName>
    <definedName name="Planilha_3CabGráfico">#REF!</definedName>
    <definedName name="Planilha_3TítCols">#REF!,#REF!</definedName>
    <definedName name="Planilha_3TítLins">#REF!</definedName>
    <definedName name="Planilha_4ÁreaTotal">#REF!,#REF!</definedName>
    <definedName name="Planilha_4TítCols">#REF!,#REF!</definedName>
    <definedName name="Planilha_Educação">#REF!,#REF!</definedName>
    <definedName name="Planilha1">#REF!,#REF!</definedName>
    <definedName name="Planilhas">#REF!</definedName>
    <definedName name="PrevAtu">#REF!</definedName>
    <definedName name="PrevInicial">#REF!</definedName>
    <definedName name="RecAnt">#REF!</definedName>
    <definedName name="RecBim">#REF!</definedName>
    <definedName name="RecNBim">#REF!</definedName>
    <definedName name="RecNoBim">#REF!</definedName>
    <definedName name="rgps">#REF!</definedName>
    <definedName name="RGPS1">#REF!</definedName>
    <definedName name="RGPS2">#REF!,#REF!</definedName>
    <definedName name="xxx">#REF!,#REF!</definedName>
  </definedNames>
  <calcPr calcId="162913"/>
</workbook>
</file>

<file path=xl/calcChain.xml><?xml version="1.0" encoding="utf-8"?>
<calcChain xmlns="http://schemas.openxmlformats.org/spreadsheetml/2006/main">
  <c r="J31" i="67" l="1"/>
  <c r="K31" i="67"/>
  <c r="L31" i="67"/>
  <c r="M31" i="67"/>
  <c r="I22" i="67"/>
  <c r="I31" i="67" s="1"/>
  <c r="I27" i="67" s="1"/>
  <c r="H22" i="67"/>
  <c r="H31" i="67" s="1"/>
  <c r="H27" i="67" s="1"/>
  <c r="G22" i="67"/>
  <c r="G31" i="67" s="1"/>
  <c r="G27" i="67" s="1"/>
  <c r="F22" i="67"/>
  <c r="F18" i="67" s="1"/>
  <c r="E22" i="67"/>
  <c r="E31" i="67" s="1"/>
  <c r="E27" i="67" s="1"/>
  <c r="D22" i="67"/>
  <c r="D31" i="67" s="1"/>
  <c r="D27" i="67" s="1"/>
  <c r="C22" i="67"/>
  <c r="C31" i="67" s="1"/>
  <c r="C27" i="67" s="1"/>
  <c r="B22" i="67"/>
  <c r="B31" i="67" s="1"/>
  <c r="B27" i="67" s="1"/>
  <c r="I19" i="67"/>
  <c r="H19" i="67"/>
  <c r="G19" i="67"/>
  <c r="F19" i="67"/>
  <c r="E19" i="67"/>
  <c r="D19" i="67"/>
  <c r="D18" i="67" s="1"/>
  <c r="D33" i="67" s="1"/>
  <c r="C19" i="67"/>
  <c r="C18" i="67" s="1"/>
  <c r="C33" i="67" s="1"/>
  <c r="B19" i="67"/>
  <c r="I18" i="67"/>
  <c r="I33" i="67" s="1"/>
  <c r="H18" i="67"/>
  <c r="H33" i="67" s="1"/>
  <c r="G18" i="67"/>
  <c r="G33" i="67" s="1"/>
  <c r="E18" i="67"/>
  <c r="E33" i="67" s="1"/>
  <c r="B18" i="67"/>
  <c r="B33" i="67" l="1"/>
  <c r="F31" i="67"/>
  <c r="F27" i="67" s="1"/>
  <c r="F33" i="67" s="1"/>
  <c r="O20" i="67"/>
  <c r="O18" i="67" s="1"/>
  <c r="O33" i="67" s="1"/>
  <c r="N32" i="67"/>
  <c r="N30" i="67"/>
  <c r="N29" i="67"/>
  <c r="N28" i="67"/>
  <c r="N24" i="67"/>
  <c r="N23" i="67"/>
  <c r="N21" i="67"/>
  <c r="N20" i="67"/>
  <c r="J19" i="67"/>
  <c r="K19" i="67"/>
  <c r="L19" i="67"/>
  <c r="M19" i="67"/>
  <c r="F39" i="67"/>
  <c r="F41" i="67" s="1"/>
  <c r="F42" i="67" s="1"/>
  <c r="J22" i="67"/>
  <c r="K22" i="67"/>
  <c r="L22" i="67"/>
  <c r="M22" i="67"/>
  <c r="K27" i="67" l="1"/>
  <c r="N31" i="67"/>
  <c r="L27" i="67"/>
  <c r="J27" i="67"/>
  <c r="M18" i="67"/>
  <c r="N22" i="67"/>
  <c r="K18" i="67"/>
  <c r="J18" i="67"/>
  <c r="L18" i="67"/>
  <c r="F43" i="67"/>
  <c r="L33" i="67" l="1"/>
  <c r="K33" i="67"/>
  <c r="M27" i="67"/>
  <c r="M33" i="67" s="1"/>
  <c r="J33" i="67"/>
  <c r="N18" i="67"/>
  <c r="N19" i="67"/>
  <c r="N27" i="67" l="1"/>
  <c r="N33" i="67" s="1"/>
  <c r="F40" i="67" s="1"/>
  <c r="M40" i="67" s="1"/>
</calcChain>
</file>

<file path=xl/sharedStrings.xml><?xml version="1.0" encoding="utf-8"?>
<sst xmlns="http://schemas.openxmlformats.org/spreadsheetml/2006/main" count="74" uniqueCount="72">
  <si>
    <t>RELATÓRIO DE GESTÃO FISCAL</t>
  </si>
  <si>
    <t>VALOR</t>
  </si>
  <si>
    <t>ORÇAMENTOS FISCAL E DA SEGURIDADE SOCIAL</t>
  </si>
  <si>
    <t xml:space="preserve">DEMONSTRATIVO DA DESPESA COM PESSOAL </t>
  </si>
  <si>
    <t>DESPESA COM PESSOAL</t>
  </si>
  <si>
    <t>(Últimos 12 Meses)</t>
  </si>
  <si>
    <t>DESPESA BRUTA COM PESSOAL (I)</t>
  </si>
  <si>
    <t>Indenizações por Demissão e Incentivos à Demissão Voluntária</t>
  </si>
  <si>
    <t>Inativos e Pensionistas com Recursos Vinculados</t>
  </si>
  <si>
    <t>RECEITA CORRENTE LÍQUIDA - RCL (IV)</t>
  </si>
  <si>
    <t>DESPESAS EXECUTADAS</t>
  </si>
  <si>
    <t>LIQUIDADAS</t>
  </si>
  <si>
    <t>INSCRITAS EM</t>
  </si>
  <si>
    <t xml:space="preserve"> RESTOS A PAGAR</t>
  </si>
  <si>
    <t xml:space="preserve">NÃO </t>
  </si>
  <si>
    <t>(a)</t>
  </si>
  <si>
    <t>(b)</t>
  </si>
  <si>
    <t>DESPESA LÍQUIDA COM PESSOAL (III) = (I - II)</t>
  </si>
  <si>
    <t>APURAÇÃO DO CUMPRIMENTO DO LIMITE LEGAL</t>
  </si>
  <si>
    <t>TOTAL</t>
  </si>
  <si>
    <t xml:space="preserve"> RGF - ANEXO 1 (LRF, art. 55, inciso I, alínea "a")</t>
  </si>
  <si>
    <t xml:space="preserve">    Pessoal Ativo</t>
  </si>
  <si>
    <t xml:space="preserve">    Pessoal Inativo e Pensionistas</t>
  </si>
  <si>
    <t>(ÚLTIMOS</t>
  </si>
  <si>
    <t>12 MESES)</t>
  </si>
  <si>
    <t xml:space="preserve">DESPESAS NÃO COMPUTADAS (II) (§ 1º do art. 19 da LRF) </t>
  </si>
  <si>
    <t>% SOBRE A RCL AJUSTADA</t>
  </si>
  <si>
    <t>-</t>
  </si>
  <si>
    <t xml:space="preserve">      Obrigações Patronais</t>
  </si>
  <si>
    <t xml:space="preserve">      Vencimentos, Vantagens e Outras Despesas Variáveis</t>
  </si>
  <si>
    <t xml:space="preserve">      Pensões</t>
  </si>
  <si>
    <t xml:space="preserve">      Aposentadorias, Reserva e Reformas</t>
  </si>
  <si>
    <t>ESTADO DE RONDÔNIA - PODER LEGISLATIVO</t>
  </si>
  <si>
    <t>TRIBUNAL DE CONTAS DO ESTADO</t>
  </si>
  <si>
    <t xml:space="preserve">(-) Transferências obrigatórias da União relativas às emendas de bancada (art. 166, § 16 da CF) (VI)  </t>
  </si>
  <si>
    <t>RECEITA CORRENTE LÍQUIDA AJUSTADA PARA CÁLCULO DOS LIMITES DA DESPESA COM PESSOAL (VII) = (IV - V - VI)</t>
  </si>
  <si>
    <t>DESPESA TOTAL COM PESSOAL - DTP (VIII) = (III a + III b)</t>
  </si>
  <si>
    <t xml:space="preserve">LIMITE MÁXIMO (IX) (incisos I, II e III, art. 20 da LRF) </t>
  </si>
  <si>
    <t xml:space="preserve">LIMITE PRUDENCIAL (X) = (0,95 x IX) (parágrafo único do art. 22 da LRF) </t>
  </si>
  <si>
    <t xml:space="preserve">LIMITE DE ALERTA (XI) = (0,90 x IX) (inciso II do §1º do art. 59 da LRF) </t>
  </si>
  <si>
    <t xml:space="preserve">
SETEMBRO
2020
</t>
  </si>
  <si>
    <t xml:space="preserve">
OUTUBRO 
2020
</t>
  </si>
  <si>
    <t>NOVEMBRO 
2020</t>
  </si>
  <si>
    <t>DEZEMBRO 
2020</t>
  </si>
  <si>
    <t>FONTE: Dados do sistema e-cidade.</t>
  </si>
  <si>
    <r>
      <t xml:space="preserve"> PROCESSADOS</t>
    </r>
    <r>
      <rPr>
        <b/>
        <vertAlign val="superscript"/>
        <sz val="7"/>
        <rFont val="Times New Roman"/>
        <family val="1"/>
      </rPr>
      <t>1</t>
    </r>
  </si>
  <si>
    <t xml:space="preserve">    Outras Despesas de Pessoal Decorrentes de Contratos de Terceirização ou de Contratação de Forma Indireta (§ 1º do art. 18 da LRF)</t>
  </si>
  <si>
    <t xml:space="preserve">    Despesa com Pessoal não Executada Orçamentariamente </t>
  </si>
  <si>
    <t>Decorrentes de Decisão Judicial de Período Anterior ao da Apuração</t>
  </si>
  <si>
    <t>Despesas de Exercícios Anteriores de Período Anterior ao da Apuração</t>
  </si>
  <si>
    <t xml:space="preserve">(-) Transferências obrigatórias da União relativas às emendas individuais (art. 166-A, § 1º, da CF) (V) </t>
  </si>
  <si>
    <t xml:space="preserve">
JANEIRO 
2021
</t>
  </si>
  <si>
    <t xml:space="preserve">
FEVEREIRO 2021
</t>
  </si>
  <si>
    <t>MARÇO 
2021</t>
  </si>
  <si>
    <t>ABRIL 
2021</t>
  </si>
  <si>
    <t>Verbas Indenizatórias (Lic. Prêmio Ind., Férias Indenizadas)</t>
  </si>
  <si>
    <t>NOTAS EXPLICATIVAS:</t>
  </si>
  <si>
    <t>Joanilce da Silva Bandeira de Oliveira</t>
  </si>
  <si>
    <t>Paulo Curi Neto</t>
  </si>
  <si>
    <t>Secretaria Geral de Administração</t>
  </si>
  <si>
    <t>Conselheiro Presidente</t>
  </si>
  <si>
    <t>Matrícula 990625</t>
  </si>
  <si>
    <t>Matrícula 450</t>
  </si>
  <si>
    <t xml:space="preserve"> Rubens da Silva Miranda</t>
  </si>
  <si>
    <t>Matrícula 274</t>
  </si>
  <si>
    <t>Controlador Interno</t>
  </si>
  <si>
    <t xml:space="preserve">
MAIO 
2021
</t>
  </si>
  <si>
    <t xml:space="preserve">
JUNHO      2021
</t>
  </si>
  <si>
    <t>JULHO 
2021</t>
  </si>
  <si>
    <t>AGOSTO 
2021</t>
  </si>
  <si>
    <t>SETEMBRO DE 2020 A AGOSTO DE 2021</t>
  </si>
  <si>
    <r>
      <t>1. Durante o exercício, somente as despesas liquidadas são consideradas executadas. No encerramento do exercício, as despesas não liquidadas, inscritas em restos  a  pagar não processados, são também consideradas executadas.  Dessa forma, para maior transparência, as despesas executadas estão segregadas em:    
a)  Despesas liquidadas, consideradas aquelas em que houve a entrega do material ou serviço, nos termos do art. 63 da Lei 4.320/64;     
b)  Despesas empenhadas mas não liquidadas, inscritas em Restos  a  Pagar não processados, consideradas liquidadas no encerramento do exercício, por força inciso II do art. 35 da Lei 4.320/64.      
2. O Relatório foi elaborado utilizando os dados do sistema e-cidade referente ao período de setembro de 2020 a agosto de 2021.              
3. . Nos termos dispostos na Lei Complementar nº 101/2001 (artigos 18 e 19, § 1º, inciso VI) estão excetuadas do cômputo de despesa com pessoal as verbas de caráter indenizatório e com inativos, assim consideradas as que são pagas por intermédio de unidade gestora única ou fundo previsto no art. 249, da CF, incluídas as parcelas provenientes (i) de recursos com arrecadação de contribuições dos segurados; (ii) da compensação financeira de que trata o § 9º do art. 201 da Constituição; (iii) das transferências destinadas a promover o equilíbrio atuarial do regime de previdência.
3.1. O Estado de Rondônia dispõe de Regime Próprio de Previdência Social dos Servidores Públicos Civis e Militares, Ativos e Inativos e dos Pensionistas, com Fundo específico de natureza contábil, criado pela Lei Complementar Estadual nº 228/00, cuja regularidade está atestada pelo Ministério da Previdência e Assistência Social como em conformidade aos termos da Lei Federal nº 9.717/98.
3.2. Conforme Parecer Prévio Nº 107/2001 TCE-RO</t>
    </r>
    <r>
      <rPr>
        <i/>
        <sz val="8"/>
        <rFont val="Times New Roman"/>
        <family val="1"/>
      </rPr>
      <t xml:space="preserve"> os gastos com inativos e pensionistas dos Poderes e Órgãos do Estado custeados com recursos vinculados ao IPERON devem ser excluídos dos limites do artigo 20 da LRF</t>
    </r>
    <r>
      <rPr>
        <sz val="8"/>
        <rFont val="Times New Roman"/>
        <family val="1"/>
      </rPr>
      <t xml:space="preserve">. As verbas relativas aos auxílios saúde, alimentação, transporte e auxílios creche e escola, quando devidos, são de natureza indenizatória, assim como as que decorrem de licença-prêmio não gozadas por necessidade de serviço (Súmula nº 136/STJ – </t>
    </r>
    <r>
      <rPr>
        <i/>
        <sz val="8"/>
        <rFont val="Times New Roman"/>
        <family val="1"/>
      </rPr>
      <t xml:space="preserve">“O pagamento de licença-prêmio não gozada por necessidade de serviço não está sujeito ao imposto de renda”).         </t>
    </r>
    <r>
      <rPr>
        <sz val="8"/>
        <rFont val="Times New Roman"/>
        <family val="1"/>
      </rPr>
      <t xml:space="preserve">
4. Nos termos do Parecer Prévio PPL-TC 00049/20 (Processo PCe n. 00641/20-TCE-RO), </t>
    </r>
    <r>
      <rPr>
        <i/>
        <sz val="8"/>
        <rFont val="Times New Roman"/>
        <family val="1"/>
      </rPr>
      <t>(i) o  adicional  de  férias  deve,  como  regra,  em  razão  de  agregar-se  habitualmente  à remuneração do agente público, ser computado como despesa com pessoal, nos termos do art. 18 da LC nº 101/00, excetuando-se de tal cômputo apenas os casos de indenização de férias não gozadas, na hipótese de  inviabilidade  de  usufruto  pelo  beneficiário,  por  razões  de  interesse  público  devidamente  declaradas  e fundamentadas pela Administração; (ii) o montante correspondente ao imposto de renda retido na fonte dos servidores públicos deve ser incluído em despesa total com pessoal. Art. 18, LRF.</t>
    </r>
    <r>
      <rPr>
        <sz val="8"/>
        <rFont val="Times New Roman"/>
        <family val="1"/>
      </rPr>
      <t xml:space="preserve">
5. O montante de R$ 13.055,03 inscrito em </t>
    </r>
    <r>
      <rPr>
        <i/>
        <sz val="8"/>
        <rFont val="Times New Roman"/>
        <family val="1"/>
      </rPr>
      <t>Restos a Pagar Não Processados</t>
    </r>
    <r>
      <rPr>
        <sz val="8"/>
        <rFont val="Times New Roman"/>
        <family val="1"/>
      </rPr>
      <t xml:space="preserve"> é composto por R$ 2.693,62 (dois mil, seiscentos e noventa e três reais e sessenta e dois centavos), referentes ao ressarcimento de despesa com pessoal cedido pela União Federal e R$ 10.361,41 (dez mil, trezentos e sessenta e um reais e quarenta e um centavos), referentes ao ressarcimento de despesa com pessoal cedido pelo Ministério Público Estadual/MPE-RO. Tais valores foram totalmente pagos no primeiro quadrimestre de 2021. 
6. De acordo com o Manual de Demonstrativos Fiscais da Secretaria do Tesouro nacional (11ªedição, válido para 2021),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</si>
</sst>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R$ &quot;#,##0.00_);[Red]\(&quot;R$ &quot;#,##0.00\)"/>
    <numFmt numFmtId="165" formatCode="#,##0.00_ ;\-#,##0.00\ "/>
  </numFmts>
  <fonts count="9" x14ac:knownFonts="1">
    <font>
      <sz val="10"/>
      <name val="Arial"/>
    </font>
    <font>
      <b/>
      <sz val="8"/>
      <name val="Times New Roman"/>
      <family val="1"/>
    </font>
    <font>
      <sz val="8"/>
      <name val="Times New Roman"/>
      <family val="1"/>
    </font>
    <font>
      <sz val="10"/>
      <name val="Arial"/>
      <family val="2"/>
    </font>
    <font>
      <b/>
      <sz val="7"/>
      <name val="Times New Roman"/>
      <family val="1"/>
    </font>
    <font>
      <sz val="10"/>
      <name val="Arial"/>
      <family val="2"/>
    </font>
    <font>
      <b/>
      <sz val="12"/>
      <name val="Times New Roman"/>
      <family val="1"/>
    </font>
    <font>
      <b/>
      <vertAlign val="superscript"/>
      <sz val="7"/>
      <name val="Times New Roman"/>
      <family val="1"/>
    </font>
    <font>
      <i/>
      <sz val="8"/>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43" fontId="5" fillId="0" borderId="0" applyFont="0" applyFill="0" applyBorder="0" applyAlignment="0" applyProtection="0"/>
    <xf numFmtId="43" fontId="3" fillId="0" borderId="0" applyFont="0" applyFill="0" applyBorder="0" applyAlignment="0" applyProtection="0"/>
  </cellStyleXfs>
  <cellXfs count="97">
    <xf numFmtId="0" fontId="0" fillId="0" borderId="0" xfId="0"/>
    <xf numFmtId="4" fontId="2" fillId="0" borderId="11" xfId="1" applyNumberFormat="1" applyFont="1" applyFill="1" applyBorder="1" applyAlignment="1"/>
    <xf numFmtId="4" fontId="2" fillId="0" borderId="10" xfId="1" applyNumberFormat="1" applyFont="1" applyFill="1" applyBorder="1" applyAlignment="1"/>
    <xf numFmtId="4" fontId="2" fillId="0" borderId="1" xfId="1" applyNumberFormat="1" applyFont="1" applyFill="1" applyBorder="1" applyAlignment="1"/>
    <xf numFmtId="0" fontId="3" fillId="0" borderId="0" xfId="1"/>
    <xf numFmtId="0" fontId="6" fillId="0" borderId="0" xfId="1" applyFont="1"/>
    <xf numFmtId="0" fontId="2" fillId="0" borderId="0" xfId="1" applyFont="1"/>
    <xf numFmtId="0" fontId="1" fillId="0" borderId="0" xfId="1" applyFont="1"/>
    <xf numFmtId="164" fontId="2" fillId="0" borderId="0" xfId="1" applyNumberFormat="1" applyFont="1" applyAlignment="1">
      <alignment horizontal="right"/>
    </xf>
    <xf numFmtId="0" fontId="1" fillId="3" borderId="12" xfId="1" applyFont="1" applyFill="1" applyBorder="1" applyAlignment="1">
      <alignment horizontal="center" vertical="center"/>
    </xf>
    <xf numFmtId="0" fontId="1" fillId="3" borderId="1" xfId="1" applyFont="1" applyFill="1" applyBorder="1" applyAlignment="1">
      <alignment horizontal="center" vertical="center"/>
    </xf>
    <xf numFmtId="0" fontId="4" fillId="3" borderId="13" xfId="1" applyFont="1" applyFill="1" applyBorder="1" applyAlignment="1">
      <alignment horizontal="center"/>
    </xf>
    <xf numFmtId="49" fontId="4" fillId="3" borderId="9" xfId="1" applyNumberFormat="1" applyFont="1" applyFill="1" applyBorder="1" applyAlignment="1">
      <alignment horizontal="center"/>
    </xf>
    <xf numFmtId="0" fontId="4" fillId="3" borderId="2" xfId="1" applyFont="1" applyFill="1" applyBorder="1" applyAlignment="1">
      <alignment horizontal="center"/>
    </xf>
    <xf numFmtId="49" fontId="4" fillId="3" borderId="10" xfId="1" applyNumberFormat="1" applyFont="1" applyFill="1" applyBorder="1" applyAlignment="1">
      <alignment horizontal="center"/>
    </xf>
    <xf numFmtId="0" fontId="4" fillId="3" borderId="2" xfId="1" applyFont="1" applyFill="1" applyBorder="1" applyAlignment="1">
      <alignment horizontal="center" vertical="top" wrapText="1"/>
    </xf>
    <xf numFmtId="0" fontId="1" fillId="3" borderId="7" xfId="1" applyFont="1" applyFill="1" applyBorder="1" applyAlignment="1">
      <alignment horizontal="center" vertical="center"/>
    </xf>
    <xf numFmtId="0" fontId="4" fillId="3" borderId="11" xfId="1" applyFont="1" applyFill="1" applyBorder="1" applyAlignment="1">
      <alignment horizontal="center" vertical="top" wrapText="1"/>
    </xf>
    <xf numFmtId="0" fontId="4" fillId="3" borderId="14" xfId="1" applyFont="1" applyFill="1" applyBorder="1" applyAlignment="1">
      <alignment horizontal="center" vertical="top" wrapText="1"/>
    </xf>
    <xf numFmtId="0" fontId="2" fillId="0" borderId="1" xfId="1" applyFont="1" applyBorder="1"/>
    <xf numFmtId="0" fontId="2" fillId="0" borderId="1" xfId="1" applyFont="1" applyBorder="1" applyAlignment="1">
      <alignment horizontal="left"/>
    </xf>
    <xf numFmtId="4" fontId="2" fillId="0" borderId="10" xfId="1" applyNumberFormat="1" applyFont="1" applyBorder="1"/>
    <xf numFmtId="4" fontId="2" fillId="0" borderId="1" xfId="1" applyNumberFormat="1" applyFont="1" applyBorder="1"/>
    <xf numFmtId="0" fontId="2" fillId="0" borderId="1" xfId="1" applyFont="1" applyBorder="1" applyAlignment="1">
      <alignment horizontal="left" vertical="top" wrapText="1"/>
    </xf>
    <xf numFmtId="0" fontId="2" fillId="0" borderId="1" xfId="1" applyFont="1" applyBorder="1" applyAlignment="1">
      <alignment horizontal="left" indent="1"/>
    </xf>
    <xf numFmtId="4" fontId="2" fillId="0" borderId="7" xfId="1" applyNumberFormat="1" applyFont="1" applyBorder="1"/>
    <xf numFmtId="0" fontId="2" fillId="3" borderId="15" xfId="1" applyFont="1" applyFill="1" applyBorder="1"/>
    <xf numFmtId="0" fontId="2" fillId="0" borderId="7" xfId="1" applyFont="1" applyBorder="1"/>
    <xf numFmtId="0" fontId="2" fillId="0" borderId="8" xfId="1" applyFont="1" applyBorder="1"/>
    <xf numFmtId="0" fontId="2" fillId="0" borderId="4" xfId="1" applyFont="1" applyBorder="1"/>
    <xf numFmtId="0" fontId="1" fillId="0" borderId="5" xfId="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49" fontId="2" fillId="0" borderId="4" xfId="1" applyNumberFormat="1" applyFont="1" applyBorder="1"/>
    <xf numFmtId="0" fontId="2" fillId="3" borderId="4" xfId="1" applyFont="1" applyFill="1" applyBorder="1"/>
    <xf numFmtId="0" fontId="1" fillId="3" borderId="5" xfId="1" applyFont="1" applyFill="1" applyBorder="1" applyAlignment="1">
      <alignment horizontal="center"/>
    </xf>
    <xf numFmtId="0" fontId="2" fillId="0" borderId="5" xfId="1" applyFont="1" applyBorder="1"/>
    <xf numFmtId="0" fontId="2" fillId="0" borderId="3" xfId="1" applyFont="1" applyBorder="1"/>
    <xf numFmtId="4" fontId="1" fillId="0" borderId="9" xfId="1" applyNumberFormat="1" applyFont="1" applyBorder="1"/>
    <xf numFmtId="4" fontId="1" fillId="0" borderId="10" xfId="1" applyNumberFormat="1" applyFont="1" applyBorder="1"/>
    <xf numFmtId="4" fontId="1" fillId="3" borderId="6" xfId="1" applyNumberFormat="1" applyFont="1" applyFill="1" applyBorder="1"/>
    <xf numFmtId="0" fontId="2" fillId="0" borderId="0" xfId="1" applyFont="1" applyBorder="1"/>
    <xf numFmtId="0" fontId="2" fillId="0" borderId="0" xfId="1" applyFont="1" applyAlignment="1">
      <alignment horizontal="left" wrapText="1"/>
    </xf>
    <xf numFmtId="4" fontId="2" fillId="2" borderId="10" xfId="1" applyNumberFormat="1" applyFont="1" applyFill="1" applyBorder="1"/>
    <xf numFmtId="4" fontId="1" fillId="3" borderId="15" xfId="1" applyNumberFormat="1" applyFont="1" applyFill="1" applyBorder="1"/>
    <xf numFmtId="0" fontId="3" fillId="0" borderId="0" xfId="1" applyAlignment="1">
      <alignment horizontal="center"/>
    </xf>
    <xf numFmtId="0" fontId="3" fillId="0" borderId="1" xfId="1" applyBorder="1"/>
    <xf numFmtId="0" fontId="2" fillId="0" borderId="0" xfId="1" applyNumberFormat="1" applyFont="1" applyFill="1" applyAlignment="1">
      <alignment horizontal="center" vertical="center"/>
    </xf>
    <xf numFmtId="0" fontId="1" fillId="0" borderId="0" xfId="1" applyNumberFormat="1" applyFont="1" applyFill="1" applyAlignment="1">
      <alignment horizontal="center" vertical="center"/>
    </xf>
    <xf numFmtId="0" fontId="4" fillId="3" borderId="12" xfId="1" applyFont="1" applyFill="1" applyBorder="1" applyAlignment="1">
      <alignment horizontal="center"/>
    </xf>
    <xf numFmtId="0" fontId="4" fillId="3" borderId="3" xfId="1" applyFont="1" applyFill="1" applyBorder="1" applyAlignment="1">
      <alignment horizontal="center"/>
    </xf>
    <xf numFmtId="0" fontId="4" fillId="3" borderId="13" xfId="1" applyFont="1" applyFill="1" applyBorder="1" applyAlignment="1">
      <alignment horizontal="center"/>
    </xf>
    <xf numFmtId="0" fontId="4" fillId="3" borderId="7" xfId="1" applyFont="1" applyFill="1" applyBorder="1" applyAlignment="1">
      <alignment horizontal="center"/>
    </xf>
    <xf numFmtId="0" fontId="4" fillId="3" borderId="8" xfId="1" applyFont="1" applyFill="1" applyBorder="1" applyAlignment="1">
      <alignment horizontal="center"/>
    </xf>
    <xf numFmtId="0" fontId="4" fillId="3" borderId="14" xfId="1" applyFont="1" applyFill="1" applyBorder="1" applyAlignment="1">
      <alignment horizontal="center"/>
    </xf>
    <xf numFmtId="0" fontId="4" fillId="3" borderId="4" xfId="1" applyFont="1" applyFill="1" applyBorder="1" applyAlignment="1">
      <alignment horizontal="center"/>
    </xf>
    <xf numFmtId="0" fontId="4" fillId="3" borderId="5" xfId="1" applyFont="1" applyFill="1" applyBorder="1" applyAlignment="1">
      <alignment horizontal="center"/>
    </xf>
    <xf numFmtId="0" fontId="4" fillId="3" borderId="6" xfId="1" applyFont="1" applyFill="1" applyBorder="1" applyAlignment="1">
      <alignment horizontal="center"/>
    </xf>
    <xf numFmtId="49" fontId="4" fillId="3" borderId="9" xfId="1" applyNumberFormat="1" applyFont="1" applyFill="1" applyBorder="1" applyAlignment="1">
      <alignment horizontal="center" vertical="center" wrapText="1"/>
    </xf>
    <xf numFmtId="49" fontId="4" fillId="3" borderId="10" xfId="1" applyNumberFormat="1" applyFont="1" applyFill="1" applyBorder="1" applyAlignment="1">
      <alignment horizontal="center" vertical="center" wrapText="1"/>
    </xf>
    <xf numFmtId="49" fontId="4" fillId="3" borderId="11" xfId="1" applyNumberFormat="1" applyFont="1" applyFill="1" applyBorder="1" applyAlignment="1">
      <alignment horizontal="center" vertical="center" wrapText="1"/>
    </xf>
    <xf numFmtId="0" fontId="2" fillId="0" borderId="0" xfId="1" applyFont="1" applyAlignment="1">
      <alignment horizontal="left" wrapText="1"/>
    </xf>
    <xf numFmtId="0" fontId="2" fillId="0" borderId="4" xfId="1" applyNumberFormat="1" applyFont="1" applyFill="1" applyBorder="1" applyAlignment="1">
      <alignment horizontal="center" vertical="center"/>
    </xf>
    <xf numFmtId="0" fontId="2" fillId="0" borderId="5"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2" fontId="2" fillId="0" borderId="4" xfId="1" applyNumberFormat="1" applyFont="1" applyFill="1" applyBorder="1" applyAlignment="1">
      <alignment horizontal="center" vertical="center"/>
    </xf>
    <xf numFmtId="2" fontId="2" fillId="0" borderId="5" xfId="1" applyNumberFormat="1" applyFont="1" applyFill="1" applyBorder="1" applyAlignment="1">
      <alignment horizontal="center" vertical="center"/>
    </xf>
    <xf numFmtId="2" fontId="2" fillId="0" borderId="6" xfId="1" applyNumberFormat="1" applyFont="1" applyFill="1" applyBorder="1" applyAlignment="1">
      <alignment horizontal="center" vertical="center"/>
    </xf>
    <xf numFmtId="0" fontId="1" fillId="0" borderId="4"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2" fontId="1" fillId="3" borderId="4" xfId="1" applyNumberFormat="1" applyFont="1" applyFill="1" applyBorder="1" applyAlignment="1">
      <alignment horizontal="center" vertical="center"/>
    </xf>
    <xf numFmtId="2" fontId="1" fillId="3" borderId="5" xfId="1" applyNumberFormat="1" applyFont="1" applyFill="1" applyBorder="1" applyAlignment="1">
      <alignment horizontal="center" vertical="center"/>
    </xf>
    <xf numFmtId="2" fontId="1" fillId="3" borderId="6" xfId="1" applyNumberFormat="1" applyFont="1" applyFill="1" applyBorder="1" applyAlignment="1">
      <alignment horizontal="center" vertical="center"/>
    </xf>
    <xf numFmtId="0" fontId="2" fillId="0" borderId="4" xfId="1" applyFont="1" applyBorder="1" applyAlignment="1"/>
    <xf numFmtId="0" fontId="2" fillId="0" borderId="5" xfId="1" applyFont="1" applyBorder="1" applyAlignment="1"/>
    <xf numFmtId="0" fontId="2" fillId="0" borderId="6" xfId="1" applyFont="1" applyBorder="1" applyAlignment="1"/>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2" fillId="0" borderId="0" xfId="1" applyFont="1" applyAlignment="1">
      <alignment horizontal="center" wrapText="1"/>
    </xf>
    <xf numFmtId="49" fontId="2" fillId="0" borderId="0" xfId="1" applyNumberFormat="1" applyFont="1" applyAlignment="1">
      <alignment horizontal="justify" vertical="justify" wrapText="1"/>
    </xf>
    <xf numFmtId="4" fontId="1" fillId="0" borderId="4" xfId="1" applyNumberFormat="1" applyFont="1" applyBorder="1" applyAlignment="1">
      <alignment horizontal="center"/>
    </xf>
    <xf numFmtId="4" fontId="1" fillId="0" borderId="5" xfId="1" applyNumberFormat="1" applyFont="1" applyBorder="1" applyAlignment="1">
      <alignment horizontal="center"/>
    </xf>
    <xf numFmtId="4" fontId="1" fillId="0" borderId="6" xfId="1" applyNumberFormat="1" applyFont="1" applyBorder="1" applyAlignment="1">
      <alignment horizontal="center"/>
    </xf>
    <xf numFmtId="165" fontId="1" fillId="3" borderId="4" xfId="2" applyNumberFormat="1" applyFont="1" applyFill="1" applyBorder="1" applyAlignment="1">
      <alignment horizontal="center" vertical="center"/>
    </xf>
    <xf numFmtId="165" fontId="1" fillId="3" borderId="5" xfId="2" applyNumberFormat="1" applyFont="1" applyFill="1" applyBorder="1" applyAlignment="1">
      <alignment horizontal="center" vertical="center"/>
    </xf>
    <xf numFmtId="165" fontId="1" fillId="3" borderId="6" xfId="2" applyNumberFormat="1" applyFont="1" applyFill="1" applyBorder="1" applyAlignment="1">
      <alignment horizontal="center" vertical="center"/>
    </xf>
    <xf numFmtId="165" fontId="1" fillId="0" borderId="4" xfId="2" applyNumberFormat="1" applyFont="1" applyFill="1" applyBorder="1" applyAlignment="1">
      <alignment horizontal="center" vertical="center"/>
    </xf>
    <xf numFmtId="165" fontId="1" fillId="0" borderId="5" xfId="2" applyNumberFormat="1" applyFont="1" applyFill="1" applyBorder="1" applyAlignment="1">
      <alignment horizontal="center" vertical="center"/>
    </xf>
    <xf numFmtId="165" fontId="1" fillId="0" borderId="6" xfId="2" applyNumberFormat="1" applyFont="1" applyFill="1" applyBorder="1" applyAlignment="1">
      <alignment horizontal="center" vertical="center"/>
    </xf>
    <xf numFmtId="165" fontId="1" fillId="2" borderId="4" xfId="2" applyNumberFormat="1" applyFont="1" applyFill="1" applyBorder="1" applyAlignment="1">
      <alignment horizontal="center" vertical="center"/>
    </xf>
    <xf numFmtId="165" fontId="1" fillId="2" borderId="5" xfId="2" applyNumberFormat="1" applyFont="1" applyFill="1" applyBorder="1" applyAlignment="1">
      <alignment horizontal="center" vertical="center"/>
    </xf>
    <xf numFmtId="165" fontId="1" fillId="2" borderId="6" xfId="2" applyNumberFormat="1" applyFont="1" applyFill="1" applyBorder="1" applyAlignment="1">
      <alignment horizontal="center" vertical="center"/>
    </xf>
    <xf numFmtId="0" fontId="2" fillId="0" borderId="4"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cellXfs>
  <cellStyles count="4">
    <cellStyle name="Normal" xfId="0" builtinId="0"/>
    <cellStyle name="Normal 2" xfId="1"/>
    <cellStyle name="Vírgula" xfId="2" builtinId="3"/>
    <cellStyle name="Vírgula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1866900</xdr:colOff>
      <xdr:row>1</xdr:row>
      <xdr:rowOff>0</xdr:rowOff>
    </xdr:from>
    <xdr:to>
      <xdr:col>0</xdr:col>
      <xdr:colOff>2655205</xdr:colOff>
      <xdr:row>8</xdr:row>
      <xdr:rowOff>33176</xdr:rowOff>
    </xdr:to>
    <xdr:pic>
      <xdr:nvPicPr>
        <xdr:cNvPr id="2" name="Imagem 1"/>
        <xdr:cNvPicPr>
          <a:picLocks noChangeAspect="1"/>
        </xdr:cNvPicPr>
      </xdr:nvPicPr>
      <xdr:blipFill>
        <a:blip xmlns:r="http://schemas.openxmlformats.org/officeDocument/2006/relationships" r:embed="rId1"/>
        <a:stretch>
          <a:fillRect/>
        </a:stretch>
      </xdr:blipFill>
      <xdr:spPr>
        <a:xfrm>
          <a:off x="1866900" y="200025"/>
          <a:ext cx="788305" cy="103330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abSelected="1" topLeftCell="B31" zoomScale="112" zoomScaleNormal="112" workbookViewId="0">
      <selection activeCell="N49" sqref="N49"/>
    </sheetView>
  </sheetViews>
  <sheetFormatPr defaultColWidth="9.140625" defaultRowHeight="12.75" x14ac:dyDescent="0.2"/>
  <cols>
    <col min="1" max="1" width="64.28515625" style="4" customWidth="1"/>
    <col min="2" max="2" width="10.28515625" style="4" customWidth="1"/>
    <col min="3" max="3" width="10.7109375" style="4" customWidth="1"/>
    <col min="4" max="8" width="10.28515625" style="4" customWidth="1"/>
    <col min="9" max="9" width="11.140625" style="4" customWidth="1"/>
    <col min="10" max="13" width="10.28515625" style="4" customWidth="1"/>
    <col min="14" max="14" width="10.85546875" style="4" bestFit="1" customWidth="1"/>
    <col min="15" max="15" width="15" style="4" customWidth="1"/>
    <col min="16" max="16384" width="9.140625" style="4"/>
  </cols>
  <sheetData>
    <row r="1" spans="1:15" ht="15.75" x14ac:dyDescent="0.25">
      <c r="A1" s="5"/>
      <c r="B1" s="6"/>
      <c r="C1" s="6"/>
      <c r="D1" s="6"/>
      <c r="E1" s="6"/>
      <c r="F1" s="6"/>
      <c r="G1" s="6"/>
      <c r="H1" s="6"/>
      <c r="I1" s="6"/>
      <c r="J1" s="6"/>
      <c r="K1" s="6"/>
      <c r="L1" s="6"/>
      <c r="M1" s="6"/>
      <c r="N1" s="6"/>
      <c r="O1" s="6"/>
    </row>
    <row r="2" spans="1:15" ht="11.25" customHeight="1" x14ac:dyDescent="0.2">
      <c r="A2" s="7"/>
      <c r="B2" s="6"/>
      <c r="C2" s="6"/>
      <c r="D2" s="6"/>
      <c r="E2" s="6"/>
      <c r="F2" s="6"/>
      <c r="G2" s="6"/>
      <c r="H2" s="6"/>
      <c r="I2" s="6"/>
      <c r="J2" s="6"/>
      <c r="K2" s="6"/>
      <c r="L2" s="6"/>
      <c r="M2" s="6"/>
      <c r="N2" s="6"/>
      <c r="O2" s="6"/>
    </row>
    <row r="3" spans="1:15" ht="11.25" customHeight="1" x14ac:dyDescent="0.2">
      <c r="A3" s="47" t="s">
        <v>32</v>
      </c>
      <c r="B3" s="47"/>
      <c r="C3" s="47"/>
      <c r="D3" s="47"/>
      <c r="E3" s="47"/>
      <c r="F3" s="47"/>
      <c r="G3" s="47"/>
      <c r="H3" s="47"/>
      <c r="I3" s="47"/>
      <c r="J3" s="47"/>
      <c r="K3" s="47"/>
      <c r="L3" s="47"/>
      <c r="M3" s="47"/>
      <c r="N3" s="47"/>
      <c r="O3" s="47"/>
    </row>
    <row r="4" spans="1:15" ht="11.25" customHeight="1" x14ac:dyDescent="0.2">
      <c r="A4" s="47" t="s">
        <v>33</v>
      </c>
      <c r="B4" s="47"/>
      <c r="C4" s="47"/>
      <c r="D4" s="47"/>
      <c r="E4" s="47"/>
      <c r="F4" s="47"/>
      <c r="G4" s="47"/>
      <c r="H4" s="47"/>
      <c r="I4" s="47"/>
      <c r="J4" s="47"/>
      <c r="K4" s="47"/>
      <c r="L4" s="47"/>
      <c r="M4" s="47"/>
      <c r="N4" s="47"/>
      <c r="O4" s="47"/>
    </row>
    <row r="5" spans="1:15" ht="11.25" customHeight="1" x14ac:dyDescent="0.2">
      <c r="A5" s="47" t="s">
        <v>0</v>
      </c>
      <c r="B5" s="47"/>
      <c r="C5" s="47"/>
      <c r="D5" s="47"/>
      <c r="E5" s="47"/>
      <c r="F5" s="47"/>
      <c r="G5" s="47"/>
      <c r="H5" s="47"/>
      <c r="I5" s="47"/>
      <c r="J5" s="47"/>
      <c r="K5" s="47"/>
      <c r="L5" s="47"/>
      <c r="M5" s="47"/>
      <c r="N5" s="47"/>
      <c r="O5" s="47"/>
    </row>
    <row r="6" spans="1:15" ht="11.25" customHeight="1" x14ac:dyDescent="0.2">
      <c r="A6" s="48" t="s">
        <v>3</v>
      </c>
      <c r="B6" s="48"/>
      <c r="C6" s="48"/>
      <c r="D6" s="48"/>
      <c r="E6" s="48"/>
      <c r="F6" s="48"/>
      <c r="G6" s="48"/>
      <c r="H6" s="48"/>
      <c r="I6" s="48"/>
      <c r="J6" s="48"/>
      <c r="K6" s="48"/>
      <c r="L6" s="48"/>
      <c r="M6" s="48"/>
      <c r="N6" s="48"/>
      <c r="O6" s="48"/>
    </row>
    <row r="7" spans="1:15" ht="11.25" customHeight="1" x14ac:dyDescent="0.2">
      <c r="A7" s="47" t="s">
        <v>2</v>
      </c>
      <c r="B7" s="47"/>
      <c r="C7" s="47"/>
      <c r="D7" s="47"/>
      <c r="E7" s="47"/>
      <c r="F7" s="47"/>
      <c r="G7" s="47"/>
      <c r="H7" s="47"/>
      <c r="I7" s="47"/>
      <c r="J7" s="47"/>
      <c r="K7" s="47"/>
      <c r="L7" s="47"/>
      <c r="M7" s="47"/>
      <c r="N7" s="47"/>
      <c r="O7" s="47"/>
    </row>
    <row r="8" spans="1:15" ht="11.25" customHeight="1" x14ac:dyDescent="0.2">
      <c r="A8" s="47" t="s">
        <v>70</v>
      </c>
      <c r="B8" s="47"/>
      <c r="C8" s="47"/>
      <c r="D8" s="47"/>
      <c r="E8" s="47"/>
      <c r="F8" s="47"/>
      <c r="G8" s="47"/>
      <c r="H8" s="47"/>
      <c r="I8" s="47"/>
      <c r="J8" s="47"/>
      <c r="K8" s="47"/>
      <c r="L8" s="47"/>
      <c r="M8" s="47"/>
      <c r="N8" s="47"/>
      <c r="O8" s="47"/>
    </row>
    <row r="9" spans="1:15" ht="11.25" customHeight="1" x14ac:dyDescent="0.2">
      <c r="A9" s="6"/>
      <c r="B9" s="6"/>
      <c r="C9" s="6"/>
      <c r="D9" s="6"/>
      <c r="E9" s="6"/>
      <c r="F9" s="6"/>
      <c r="G9" s="6"/>
      <c r="H9" s="6"/>
      <c r="I9" s="6"/>
      <c r="J9" s="6"/>
      <c r="K9" s="6"/>
      <c r="L9" s="6"/>
      <c r="M9" s="6"/>
      <c r="N9" s="6"/>
      <c r="O9" s="6"/>
    </row>
    <row r="10" spans="1:15" ht="11.25" customHeight="1" x14ac:dyDescent="0.2">
      <c r="A10" s="6" t="s">
        <v>20</v>
      </c>
      <c r="B10" s="6"/>
      <c r="C10" s="6"/>
      <c r="D10" s="6"/>
      <c r="E10" s="6"/>
      <c r="F10" s="6"/>
      <c r="G10" s="6"/>
      <c r="H10" s="6"/>
      <c r="I10" s="6"/>
      <c r="J10" s="6"/>
      <c r="K10" s="6"/>
      <c r="L10" s="6"/>
      <c r="M10" s="6"/>
      <c r="N10" s="6"/>
      <c r="O10" s="8">
        <v>1</v>
      </c>
    </row>
    <row r="11" spans="1:15" ht="11.25" customHeight="1" x14ac:dyDescent="0.2">
      <c r="A11" s="9"/>
      <c r="B11" s="49" t="s">
        <v>10</v>
      </c>
      <c r="C11" s="50"/>
      <c r="D11" s="50"/>
      <c r="E11" s="50"/>
      <c r="F11" s="50"/>
      <c r="G11" s="50"/>
      <c r="H11" s="50"/>
      <c r="I11" s="50"/>
      <c r="J11" s="50"/>
      <c r="K11" s="50"/>
      <c r="L11" s="50"/>
      <c r="M11" s="50"/>
      <c r="N11" s="50"/>
      <c r="O11" s="51"/>
    </row>
    <row r="12" spans="1:15" ht="11.25" customHeight="1" x14ac:dyDescent="0.2">
      <c r="A12" s="10"/>
      <c r="B12" s="52" t="s">
        <v>5</v>
      </c>
      <c r="C12" s="53"/>
      <c r="D12" s="53"/>
      <c r="E12" s="53"/>
      <c r="F12" s="53"/>
      <c r="G12" s="53"/>
      <c r="H12" s="53"/>
      <c r="I12" s="53"/>
      <c r="J12" s="53"/>
      <c r="K12" s="53"/>
      <c r="L12" s="53"/>
      <c r="M12" s="53"/>
      <c r="N12" s="53"/>
      <c r="O12" s="54"/>
    </row>
    <row r="13" spans="1:15" ht="11.25" customHeight="1" x14ac:dyDescent="0.2">
      <c r="A13" s="10" t="s">
        <v>4</v>
      </c>
      <c r="B13" s="55" t="s">
        <v>11</v>
      </c>
      <c r="C13" s="56"/>
      <c r="D13" s="56"/>
      <c r="E13" s="56"/>
      <c r="F13" s="56"/>
      <c r="G13" s="56"/>
      <c r="H13" s="56"/>
      <c r="I13" s="56"/>
      <c r="J13" s="56"/>
      <c r="K13" s="56"/>
      <c r="L13" s="56"/>
      <c r="M13" s="56"/>
      <c r="N13" s="57"/>
      <c r="O13" s="11" t="s">
        <v>12</v>
      </c>
    </row>
    <row r="14" spans="1:15" ht="11.25" customHeight="1" x14ac:dyDescent="0.2">
      <c r="A14" s="10"/>
      <c r="B14" s="58" t="s">
        <v>40</v>
      </c>
      <c r="C14" s="58" t="s">
        <v>41</v>
      </c>
      <c r="D14" s="58" t="s">
        <v>42</v>
      </c>
      <c r="E14" s="58" t="s">
        <v>43</v>
      </c>
      <c r="F14" s="58" t="s">
        <v>51</v>
      </c>
      <c r="G14" s="58" t="s">
        <v>52</v>
      </c>
      <c r="H14" s="58" t="s">
        <v>53</v>
      </c>
      <c r="I14" s="58" t="s">
        <v>54</v>
      </c>
      <c r="J14" s="58" t="s">
        <v>66</v>
      </c>
      <c r="K14" s="58" t="s">
        <v>67</v>
      </c>
      <c r="L14" s="58" t="s">
        <v>68</v>
      </c>
      <c r="M14" s="58" t="s">
        <v>69</v>
      </c>
      <c r="N14" s="12" t="s">
        <v>19</v>
      </c>
      <c r="O14" s="13" t="s">
        <v>13</v>
      </c>
    </row>
    <row r="15" spans="1:15" ht="11.25" customHeight="1" x14ac:dyDescent="0.2">
      <c r="A15" s="10"/>
      <c r="B15" s="59"/>
      <c r="C15" s="59"/>
      <c r="D15" s="59"/>
      <c r="E15" s="59"/>
      <c r="F15" s="59"/>
      <c r="G15" s="59"/>
      <c r="H15" s="59"/>
      <c r="I15" s="59"/>
      <c r="J15" s="59"/>
      <c r="K15" s="59"/>
      <c r="L15" s="59"/>
      <c r="M15" s="59"/>
      <c r="N15" s="14" t="s">
        <v>23</v>
      </c>
      <c r="O15" s="13" t="s">
        <v>14</v>
      </c>
    </row>
    <row r="16" spans="1:15" ht="11.25" customHeight="1" x14ac:dyDescent="0.2">
      <c r="A16" s="10"/>
      <c r="B16" s="59"/>
      <c r="C16" s="59"/>
      <c r="D16" s="59"/>
      <c r="E16" s="59"/>
      <c r="F16" s="59"/>
      <c r="G16" s="59"/>
      <c r="H16" s="59"/>
      <c r="I16" s="59"/>
      <c r="J16" s="59"/>
      <c r="K16" s="59"/>
      <c r="L16" s="59"/>
      <c r="M16" s="59"/>
      <c r="N16" s="14" t="s">
        <v>24</v>
      </c>
      <c r="O16" s="15" t="s">
        <v>45</v>
      </c>
    </row>
    <row r="17" spans="1:16" ht="11.25" customHeight="1" x14ac:dyDescent="0.2">
      <c r="A17" s="16"/>
      <c r="B17" s="60"/>
      <c r="C17" s="60"/>
      <c r="D17" s="60"/>
      <c r="E17" s="60"/>
      <c r="F17" s="60"/>
      <c r="G17" s="60"/>
      <c r="H17" s="60"/>
      <c r="I17" s="60"/>
      <c r="J17" s="60"/>
      <c r="K17" s="60"/>
      <c r="L17" s="60"/>
      <c r="M17" s="60"/>
      <c r="N17" s="17" t="s">
        <v>15</v>
      </c>
      <c r="O17" s="18" t="s">
        <v>16</v>
      </c>
    </row>
    <row r="18" spans="1:16" ht="11.25" customHeight="1" x14ac:dyDescent="0.2">
      <c r="A18" s="19" t="s">
        <v>6</v>
      </c>
      <c r="B18" s="38">
        <f t="shared" ref="B18:I18" si="0">B19+B22</f>
        <v>7150312.9199999999</v>
      </c>
      <c r="C18" s="38">
        <f t="shared" si="0"/>
        <v>7244331.0999999996</v>
      </c>
      <c r="D18" s="38">
        <f t="shared" si="0"/>
        <v>8061460.1799999997</v>
      </c>
      <c r="E18" s="38">
        <f t="shared" si="0"/>
        <v>13187323.529999999</v>
      </c>
      <c r="F18" s="38">
        <f t="shared" si="0"/>
        <v>7995632.0900000008</v>
      </c>
      <c r="G18" s="38">
        <f t="shared" si="0"/>
        <v>7687830.54</v>
      </c>
      <c r="H18" s="38">
        <f t="shared" si="0"/>
        <v>7567642.8499999996</v>
      </c>
      <c r="I18" s="38">
        <f t="shared" si="0"/>
        <v>7858650.2000000002</v>
      </c>
      <c r="J18" s="38">
        <f t="shared" ref="J18:M18" si="1">J19+J22</f>
        <v>7734789.2800000003</v>
      </c>
      <c r="K18" s="38">
        <f t="shared" si="1"/>
        <v>11109838.76</v>
      </c>
      <c r="L18" s="38">
        <f t="shared" si="1"/>
        <v>8085205.2599999998</v>
      </c>
      <c r="M18" s="38">
        <f t="shared" si="1"/>
        <v>7860113.6599999992</v>
      </c>
      <c r="N18" s="38">
        <f t="shared" ref="N18:N24" si="2">SUM(B18:M18)</f>
        <v>101543130.37</v>
      </c>
      <c r="O18" s="38">
        <f>O20</f>
        <v>13055.029999999999</v>
      </c>
    </row>
    <row r="19" spans="1:16" ht="11.25" customHeight="1" x14ac:dyDescent="0.2">
      <c r="A19" s="20" t="s">
        <v>21</v>
      </c>
      <c r="B19" s="21">
        <f t="shared" ref="B19:I19" si="3">B20+B21</f>
        <v>5394039.4400000004</v>
      </c>
      <c r="C19" s="21">
        <f t="shared" si="3"/>
        <v>5488057.6199999992</v>
      </c>
      <c r="D19" s="21">
        <f t="shared" si="3"/>
        <v>6305186.7000000002</v>
      </c>
      <c r="E19" s="21">
        <f t="shared" si="3"/>
        <v>10506231.639999999</v>
      </c>
      <c r="F19" s="21">
        <f t="shared" si="3"/>
        <v>6232699.6400000006</v>
      </c>
      <c r="G19" s="21">
        <f t="shared" si="3"/>
        <v>5924898.0899999999</v>
      </c>
      <c r="H19" s="21">
        <f t="shared" si="3"/>
        <v>5804710.3999999994</v>
      </c>
      <c r="I19" s="21">
        <f t="shared" si="3"/>
        <v>6095717.75</v>
      </c>
      <c r="J19" s="21">
        <f t="shared" ref="J19:M19" si="4">J20+J21</f>
        <v>5971856.8300000001</v>
      </c>
      <c r="K19" s="21">
        <f t="shared" si="4"/>
        <v>8448051.6600000001</v>
      </c>
      <c r="L19" s="21">
        <f t="shared" si="4"/>
        <v>6279026.4199999999</v>
      </c>
      <c r="M19" s="21">
        <f t="shared" si="4"/>
        <v>6047169.5699999994</v>
      </c>
      <c r="N19" s="21">
        <f t="shared" si="2"/>
        <v>78497645.75999999</v>
      </c>
      <c r="O19" s="21"/>
    </row>
    <row r="20" spans="1:16" ht="11.25" customHeight="1" x14ac:dyDescent="0.2">
      <c r="A20" s="20" t="s">
        <v>29</v>
      </c>
      <c r="B20" s="3">
        <v>4766437.7300000004</v>
      </c>
      <c r="C20" s="3">
        <v>4863049.2699999996</v>
      </c>
      <c r="D20" s="3">
        <v>5675562.0300000003</v>
      </c>
      <c r="E20" s="3">
        <v>9273573.6099999994</v>
      </c>
      <c r="F20" s="22">
        <v>5480057.2300000004</v>
      </c>
      <c r="G20" s="22">
        <v>5177321.38</v>
      </c>
      <c r="H20" s="22">
        <v>5060753.76</v>
      </c>
      <c r="I20" s="22">
        <v>5358956.29</v>
      </c>
      <c r="J20" s="22">
        <v>5219358.8899999997</v>
      </c>
      <c r="K20" s="22">
        <v>7702827.6299999999</v>
      </c>
      <c r="L20" s="22">
        <v>5532659.5700000003</v>
      </c>
      <c r="M20" s="22">
        <v>5296869.2699999996</v>
      </c>
      <c r="N20" s="21">
        <f t="shared" si="2"/>
        <v>69407426.659999996</v>
      </c>
      <c r="O20" s="43">
        <f>2693.62+10361.41</f>
        <v>13055.029999999999</v>
      </c>
    </row>
    <row r="21" spans="1:16" ht="11.25" customHeight="1" x14ac:dyDescent="0.2">
      <c r="A21" s="20" t="s">
        <v>28</v>
      </c>
      <c r="B21" s="3">
        <v>627601.71</v>
      </c>
      <c r="C21" s="3">
        <v>625008.35</v>
      </c>
      <c r="D21" s="3">
        <v>629624.67000000004</v>
      </c>
      <c r="E21" s="3">
        <v>1232658.03</v>
      </c>
      <c r="F21" s="22">
        <v>752642.41</v>
      </c>
      <c r="G21" s="22">
        <v>747576.71</v>
      </c>
      <c r="H21" s="22">
        <v>743956.64</v>
      </c>
      <c r="I21" s="22">
        <v>736761.46</v>
      </c>
      <c r="J21" s="22">
        <v>752497.94</v>
      </c>
      <c r="K21" s="22">
        <v>745224.03</v>
      </c>
      <c r="L21" s="22">
        <v>746366.85</v>
      </c>
      <c r="M21" s="22">
        <v>750300.3</v>
      </c>
      <c r="N21" s="21">
        <f t="shared" si="2"/>
        <v>9090219.0999999996</v>
      </c>
      <c r="O21" s="21"/>
    </row>
    <row r="22" spans="1:16" ht="11.25" customHeight="1" x14ac:dyDescent="0.2">
      <c r="A22" s="20" t="s">
        <v>22</v>
      </c>
      <c r="B22" s="39">
        <f t="shared" ref="B22:I22" si="5">B23+B24</f>
        <v>1756273.48</v>
      </c>
      <c r="C22" s="39">
        <f t="shared" si="5"/>
        <v>1756273.48</v>
      </c>
      <c r="D22" s="39">
        <f t="shared" si="5"/>
        <v>1756273.48</v>
      </c>
      <c r="E22" s="39">
        <f t="shared" si="5"/>
        <v>2681091.89</v>
      </c>
      <c r="F22" s="39">
        <f t="shared" si="5"/>
        <v>1762932.45</v>
      </c>
      <c r="G22" s="39">
        <f t="shared" si="5"/>
        <v>1762932.45</v>
      </c>
      <c r="H22" s="39">
        <f t="shared" si="5"/>
        <v>1762932.45</v>
      </c>
      <c r="I22" s="39">
        <f t="shared" si="5"/>
        <v>1762932.45</v>
      </c>
      <c r="J22" s="39">
        <f t="shared" ref="J22:M22" si="6">J23+J24</f>
        <v>1762932.45</v>
      </c>
      <c r="K22" s="39">
        <f t="shared" si="6"/>
        <v>2661787.0999999996</v>
      </c>
      <c r="L22" s="39">
        <f t="shared" si="6"/>
        <v>1806178.84</v>
      </c>
      <c r="M22" s="39">
        <f t="shared" si="6"/>
        <v>1812944.09</v>
      </c>
      <c r="N22" s="39">
        <f t="shared" si="2"/>
        <v>23045484.609999996</v>
      </c>
      <c r="O22" s="21"/>
    </row>
    <row r="23" spans="1:16" ht="11.25" customHeight="1" x14ac:dyDescent="0.2">
      <c r="A23" s="20" t="s">
        <v>31</v>
      </c>
      <c r="B23" s="3">
        <v>1577411.31</v>
      </c>
      <c r="C23" s="3">
        <v>1577411.31</v>
      </c>
      <c r="D23" s="3">
        <v>1577411.31</v>
      </c>
      <c r="E23" s="3">
        <v>2410998.62</v>
      </c>
      <c r="F23" s="22">
        <v>1582734.41</v>
      </c>
      <c r="G23" s="22">
        <v>1582734.41</v>
      </c>
      <c r="H23" s="22">
        <v>1582734.41</v>
      </c>
      <c r="I23" s="22">
        <v>1582734.41</v>
      </c>
      <c r="J23" s="22">
        <v>1582734.41</v>
      </c>
      <c r="K23" s="22">
        <v>2387034.2799999998</v>
      </c>
      <c r="L23" s="22">
        <v>1625980.8</v>
      </c>
      <c r="M23" s="22">
        <v>1632746.05</v>
      </c>
      <c r="N23" s="22">
        <f t="shared" si="2"/>
        <v>20702665.73</v>
      </c>
      <c r="O23" s="21"/>
    </row>
    <row r="24" spans="1:16" ht="11.25" customHeight="1" x14ac:dyDescent="0.2">
      <c r="A24" s="20" t="s">
        <v>30</v>
      </c>
      <c r="B24" s="3">
        <v>178862.17</v>
      </c>
      <c r="C24" s="3">
        <v>178862.17</v>
      </c>
      <c r="D24" s="3">
        <v>178862.17</v>
      </c>
      <c r="E24" s="3">
        <v>270093.27</v>
      </c>
      <c r="F24" s="22">
        <v>180198.04</v>
      </c>
      <c r="G24" s="22">
        <v>180198.04</v>
      </c>
      <c r="H24" s="22">
        <v>180198.04</v>
      </c>
      <c r="I24" s="22">
        <v>180198.04</v>
      </c>
      <c r="J24" s="22">
        <v>180198.04</v>
      </c>
      <c r="K24" s="22">
        <v>274752.82</v>
      </c>
      <c r="L24" s="22">
        <v>180198.04</v>
      </c>
      <c r="M24" s="22">
        <v>180198.04</v>
      </c>
      <c r="N24" s="22">
        <f t="shared" si="2"/>
        <v>2342818.8800000004</v>
      </c>
      <c r="O24" s="21"/>
    </row>
    <row r="25" spans="1:16" ht="21" customHeight="1" x14ac:dyDescent="0.2">
      <c r="A25" s="23" t="s">
        <v>46</v>
      </c>
      <c r="B25" s="22"/>
      <c r="C25" s="22"/>
      <c r="D25" s="22"/>
      <c r="E25" s="22"/>
      <c r="F25" s="22"/>
      <c r="G25" s="22"/>
      <c r="H25" s="22"/>
      <c r="I25" s="21"/>
      <c r="J25" s="22"/>
      <c r="K25" s="22"/>
      <c r="L25" s="22"/>
      <c r="M25" s="21"/>
      <c r="N25" s="22"/>
      <c r="O25" s="21"/>
    </row>
    <row r="26" spans="1:16" ht="11.45" customHeight="1" x14ac:dyDescent="0.2">
      <c r="A26" s="20" t="s">
        <v>47</v>
      </c>
      <c r="B26" s="22"/>
      <c r="C26" s="22"/>
      <c r="D26" s="22"/>
      <c r="E26" s="22"/>
      <c r="F26" s="22"/>
      <c r="G26" s="22"/>
      <c r="H26" s="22"/>
      <c r="I26" s="21"/>
      <c r="J26" s="22"/>
      <c r="K26" s="22"/>
      <c r="L26" s="22"/>
      <c r="M26" s="21"/>
      <c r="N26" s="22"/>
      <c r="O26" s="21"/>
    </row>
    <row r="27" spans="1:16" ht="11.25" customHeight="1" x14ac:dyDescent="0.2">
      <c r="A27" s="19" t="s">
        <v>25</v>
      </c>
      <c r="B27" s="39">
        <f t="shared" ref="B27:I27" si="7">SUM(B28:B32)</f>
        <v>1839586.99</v>
      </c>
      <c r="C27" s="39">
        <f t="shared" si="7"/>
        <v>1899957.19</v>
      </c>
      <c r="D27" s="39">
        <f t="shared" si="7"/>
        <v>2785129.85</v>
      </c>
      <c r="E27" s="39">
        <f t="shared" si="7"/>
        <v>4450276.66</v>
      </c>
      <c r="F27" s="39">
        <f t="shared" si="7"/>
        <v>2281646.2000000002</v>
      </c>
      <c r="G27" s="39">
        <f t="shared" si="7"/>
        <v>1958435.67</v>
      </c>
      <c r="H27" s="39">
        <f t="shared" si="7"/>
        <v>1840009.0699999998</v>
      </c>
      <c r="I27" s="39">
        <f t="shared" si="7"/>
        <v>2097108.8599999999</v>
      </c>
      <c r="J27" s="39">
        <f t="shared" ref="J27:M27" si="8">SUM(J28:J32)</f>
        <v>1958482.2999999998</v>
      </c>
      <c r="K27" s="39">
        <f t="shared" si="8"/>
        <v>3011320.2999999993</v>
      </c>
      <c r="L27" s="39">
        <f t="shared" si="8"/>
        <v>2274639.54</v>
      </c>
      <c r="M27" s="39">
        <f t="shared" si="8"/>
        <v>2080249.4300000002</v>
      </c>
      <c r="N27" s="39">
        <f t="shared" ref="N27:N32" si="9">SUM(B27:M27)</f>
        <v>28476842.059999999</v>
      </c>
      <c r="O27" s="21"/>
    </row>
    <row r="28" spans="1:16" ht="11.25" customHeight="1" x14ac:dyDescent="0.2">
      <c r="A28" s="24" t="s">
        <v>7</v>
      </c>
      <c r="B28" s="3">
        <v>0</v>
      </c>
      <c r="C28" s="3">
        <v>67.48</v>
      </c>
      <c r="D28" s="3">
        <v>0</v>
      </c>
      <c r="E28" s="3">
        <v>0</v>
      </c>
      <c r="F28" s="22">
        <v>0</v>
      </c>
      <c r="G28" s="22">
        <v>15027.09</v>
      </c>
      <c r="H28" s="22">
        <v>0</v>
      </c>
      <c r="I28" s="22">
        <v>70945.02</v>
      </c>
      <c r="J28" s="22">
        <v>5260.32</v>
      </c>
      <c r="K28" s="22">
        <v>142259.54999999999</v>
      </c>
      <c r="L28" s="22">
        <v>286723.81</v>
      </c>
      <c r="M28" s="22">
        <v>158736.85</v>
      </c>
      <c r="N28" s="22">
        <f t="shared" si="9"/>
        <v>679020.12</v>
      </c>
      <c r="O28" s="21"/>
    </row>
    <row r="29" spans="1:16" ht="11.25" customHeight="1" x14ac:dyDescent="0.2">
      <c r="A29" s="24" t="s">
        <v>48</v>
      </c>
      <c r="B29" s="2">
        <v>0</v>
      </c>
      <c r="C29" s="2">
        <v>0</v>
      </c>
      <c r="D29" s="2">
        <v>0</v>
      </c>
      <c r="E29" s="2">
        <v>0</v>
      </c>
      <c r="F29" s="22">
        <v>0</v>
      </c>
      <c r="G29" s="22">
        <v>0</v>
      </c>
      <c r="H29" s="22">
        <v>0</v>
      </c>
      <c r="I29" s="22">
        <v>0</v>
      </c>
      <c r="J29" s="22">
        <v>0</v>
      </c>
      <c r="K29" s="22">
        <v>0</v>
      </c>
      <c r="L29" s="22">
        <v>0</v>
      </c>
      <c r="M29" s="22">
        <v>0</v>
      </c>
      <c r="N29" s="22">
        <f t="shared" si="9"/>
        <v>0</v>
      </c>
      <c r="O29" s="21"/>
    </row>
    <row r="30" spans="1:16" ht="11.25" customHeight="1" x14ac:dyDescent="0.2">
      <c r="A30" s="24" t="s">
        <v>49</v>
      </c>
      <c r="B30" s="3">
        <v>33821.120000000003</v>
      </c>
      <c r="C30" s="3">
        <v>3582.04</v>
      </c>
      <c r="D30" s="3">
        <v>3112.59</v>
      </c>
      <c r="E30" s="3">
        <v>42090.18</v>
      </c>
      <c r="F30" s="22">
        <v>73520.86</v>
      </c>
      <c r="G30" s="22">
        <v>35250.57</v>
      </c>
      <c r="H30" s="22">
        <v>7601.21</v>
      </c>
      <c r="I30" s="22">
        <v>1291.69</v>
      </c>
      <c r="J30" s="22">
        <v>31595.58</v>
      </c>
      <c r="K30" s="22">
        <v>0</v>
      </c>
      <c r="L30" s="22">
        <v>0</v>
      </c>
      <c r="M30" s="22">
        <v>1808.01</v>
      </c>
      <c r="N30" s="22">
        <f t="shared" si="9"/>
        <v>233673.84999999998</v>
      </c>
      <c r="O30" s="21"/>
    </row>
    <row r="31" spans="1:16" ht="11.25" customHeight="1" x14ac:dyDescent="0.2">
      <c r="A31" s="24" t="s">
        <v>8</v>
      </c>
      <c r="B31" s="2">
        <f t="shared" ref="B31:M31" si="10">B22</f>
        <v>1756273.48</v>
      </c>
      <c r="C31" s="2">
        <f t="shared" si="10"/>
        <v>1756273.48</v>
      </c>
      <c r="D31" s="2">
        <f t="shared" si="10"/>
        <v>1756273.48</v>
      </c>
      <c r="E31" s="2">
        <f t="shared" si="10"/>
        <v>2681091.89</v>
      </c>
      <c r="F31" s="2">
        <f t="shared" si="10"/>
        <v>1762932.45</v>
      </c>
      <c r="G31" s="2">
        <f t="shared" si="10"/>
        <v>1762932.45</v>
      </c>
      <c r="H31" s="2">
        <f t="shared" si="10"/>
        <v>1762932.45</v>
      </c>
      <c r="I31" s="2">
        <f t="shared" si="10"/>
        <v>1762932.45</v>
      </c>
      <c r="J31" s="2">
        <f t="shared" si="10"/>
        <v>1762932.45</v>
      </c>
      <c r="K31" s="2">
        <f t="shared" si="10"/>
        <v>2661787.0999999996</v>
      </c>
      <c r="L31" s="2">
        <f t="shared" si="10"/>
        <v>1806178.84</v>
      </c>
      <c r="M31" s="2">
        <f t="shared" si="10"/>
        <v>1812944.09</v>
      </c>
      <c r="N31" s="22">
        <f t="shared" si="9"/>
        <v>23045484.609999996</v>
      </c>
      <c r="O31" s="21"/>
    </row>
    <row r="32" spans="1:16" ht="11.25" customHeight="1" x14ac:dyDescent="0.2">
      <c r="A32" s="24" t="s">
        <v>55</v>
      </c>
      <c r="B32" s="1">
        <v>49492.39</v>
      </c>
      <c r="C32" s="1">
        <v>140034.19</v>
      </c>
      <c r="D32" s="1">
        <v>1025743.78</v>
      </c>
      <c r="E32" s="1">
        <v>1727094.59</v>
      </c>
      <c r="F32" s="25">
        <v>445192.89</v>
      </c>
      <c r="G32" s="25">
        <v>145225.56</v>
      </c>
      <c r="H32" s="25">
        <v>69475.41</v>
      </c>
      <c r="I32" s="25">
        <v>261939.7</v>
      </c>
      <c r="J32" s="25">
        <v>158693.95000000001</v>
      </c>
      <c r="K32" s="25">
        <v>207273.65</v>
      </c>
      <c r="L32" s="25">
        <v>181736.89</v>
      </c>
      <c r="M32" s="25">
        <v>106760.48</v>
      </c>
      <c r="N32" s="22">
        <f t="shared" si="9"/>
        <v>4518663.4800000014</v>
      </c>
      <c r="O32" s="22"/>
      <c r="P32" s="46"/>
    </row>
    <row r="33" spans="1:15" ht="11.25" customHeight="1" x14ac:dyDescent="0.2">
      <c r="A33" s="26" t="s">
        <v>17</v>
      </c>
      <c r="B33" s="40">
        <f t="shared" ref="B33:I33" si="11">B18-B27</f>
        <v>5310725.93</v>
      </c>
      <c r="C33" s="40">
        <f t="shared" si="11"/>
        <v>5344373.91</v>
      </c>
      <c r="D33" s="40">
        <f t="shared" si="11"/>
        <v>5276330.33</v>
      </c>
      <c r="E33" s="40">
        <f t="shared" si="11"/>
        <v>8737046.8699999992</v>
      </c>
      <c r="F33" s="40">
        <f t="shared" si="11"/>
        <v>5713985.8900000006</v>
      </c>
      <c r="G33" s="40">
        <f t="shared" si="11"/>
        <v>5729394.8700000001</v>
      </c>
      <c r="H33" s="40">
        <f t="shared" si="11"/>
        <v>5727633.7799999993</v>
      </c>
      <c r="I33" s="40">
        <f t="shared" si="11"/>
        <v>5761541.3399999999</v>
      </c>
      <c r="J33" s="40">
        <f t="shared" ref="J33:N33" si="12">J18-J27</f>
        <v>5776306.9800000004</v>
      </c>
      <c r="K33" s="40">
        <f t="shared" si="12"/>
        <v>8098518.4600000009</v>
      </c>
      <c r="L33" s="40">
        <f t="shared" si="12"/>
        <v>5810565.7199999997</v>
      </c>
      <c r="M33" s="40">
        <f t="shared" si="12"/>
        <v>5779864.2299999986</v>
      </c>
      <c r="N33" s="44">
        <f t="shared" si="12"/>
        <v>73066288.310000002</v>
      </c>
      <c r="O33" s="44">
        <f>O18</f>
        <v>13055.029999999999</v>
      </c>
    </row>
    <row r="34" spans="1:15" ht="11.25" customHeight="1" x14ac:dyDescent="0.2">
      <c r="A34" s="27"/>
      <c r="B34" s="28"/>
      <c r="C34" s="28"/>
      <c r="D34" s="28"/>
      <c r="E34" s="28"/>
      <c r="F34" s="28"/>
      <c r="G34" s="28"/>
      <c r="H34" s="28"/>
      <c r="I34" s="28"/>
      <c r="J34" s="28"/>
      <c r="K34" s="28"/>
      <c r="L34" s="28"/>
      <c r="M34" s="28"/>
      <c r="N34" s="28"/>
      <c r="O34" s="28"/>
    </row>
    <row r="35" spans="1:15" ht="11.25" customHeight="1" x14ac:dyDescent="0.2">
      <c r="A35" s="77" t="s">
        <v>18</v>
      </c>
      <c r="B35" s="78"/>
      <c r="C35" s="78"/>
      <c r="D35" s="78"/>
      <c r="E35" s="78"/>
      <c r="F35" s="77" t="s">
        <v>1</v>
      </c>
      <c r="G35" s="78"/>
      <c r="H35" s="78"/>
      <c r="I35" s="78"/>
      <c r="J35" s="78"/>
      <c r="K35" s="78"/>
      <c r="L35" s="78"/>
      <c r="M35" s="77" t="s">
        <v>26</v>
      </c>
      <c r="N35" s="78"/>
      <c r="O35" s="79"/>
    </row>
    <row r="36" spans="1:15" ht="11.25" customHeight="1" x14ac:dyDescent="0.2">
      <c r="A36" s="29" t="s">
        <v>9</v>
      </c>
      <c r="B36" s="30"/>
      <c r="C36" s="30"/>
      <c r="D36" s="30"/>
      <c r="E36" s="30"/>
      <c r="F36" s="82">
        <v>9459195027.25</v>
      </c>
      <c r="G36" s="83"/>
      <c r="H36" s="83"/>
      <c r="I36" s="83"/>
      <c r="J36" s="83"/>
      <c r="K36" s="83"/>
      <c r="L36" s="84"/>
      <c r="M36" s="68" t="s">
        <v>27</v>
      </c>
      <c r="N36" s="69"/>
      <c r="O36" s="70"/>
    </row>
    <row r="37" spans="1:15" ht="11.25" customHeight="1" x14ac:dyDescent="0.2">
      <c r="A37" s="94" t="s">
        <v>50</v>
      </c>
      <c r="B37" s="95"/>
      <c r="C37" s="95"/>
      <c r="D37" s="95"/>
      <c r="E37" s="96"/>
      <c r="F37" s="82">
        <v>-1069200</v>
      </c>
      <c r="G37" s="83"/>
      <c r="H37" s="83"/>
      <c r="I37" s="83"/>
      <c r="J37" s="83"/>
      <c r="K37" s="83"/>
      <c r="L37" s="84"/>
      <c r="M37" s="68" t="s">
        <v>27</v>
      </c>
      <c r="N37" s="69"/>
      <c r="O37" s="70"/>
    </row>
    <row r="38" spans="1:15" ht="11.25" customHeight="1" x14ac:dyDescent="0.2">
      <c r="A38" s="31" t="s">
        <v>34</v>
      </c>
      <c r="B38" s="32"/>
      <c r="C38" s="32"/>
      <c r="D38" s="32"/>
      <c r="E38" s="32"/>
      <c r="F38" s="82">
        <v>0</v>
      </c>
      <c r="G38" s="83"/>
      <c r="H38" s="83"/>
      <c r="I38" s="83"/>
      <c r="J38" s="83"/>
      <c r="K38" s="83"/>
      <c r="L38" s="84"/>
      <c r="M38" s="68"/>
      <c r="N38" s="69"/>
      <c r="O38" s="70"/>
    </row>
    <row r="39" spans="1:15" ht="11.25" customHeight="1" x14ac:dyDescent="0.2">
      <c r="A39" s="33" t="s">
        <v>35</v>
      </c>
      <c r="B39" s="30"/>
      <c r="C39" s="30"/>
      <c r="D39" s="30"/>
      <c r="E39" s="30"/>
      <c r="F39" s="82">
        <f>F36-F37-F38</f>
        <v>9460264227.25</v>
      </c>
      <c r="G39" s="69"/>
      <c r="H39" s="69"/>
      <c r="I39" s="69"/>
      <c r="J39" s="69"/>
      <c r="K39" s="69"/>
      <c r="L39" s="70"/>
      <c r="M39" s="68" t="s">
        <v>27</v>
      </c>
      <c r="N39" s="69"/>
      <c r="O39" s="70"/>
    </row>
    <row r="40" spans="1:15" x14ac:dyDescent="0.2">
      <c r="A40" s="34" t="s">
        <v>36</v>
      </c>
      <c r="B40" s="35"/>
      <c r="C40" s="35"/>
      <c r="D40" s="35"/>
      <c r="E40" s="35"/>
      <c r="F40" s="85">
        <f>N33+O33</f>
        <v>73079343.340000004</v>
      </c>
      <c r="G40" s="86"/>
      <c r="H40" s="86"/>
      <c r="I40" s="86"/>
      <c r="J40" s="86"/>
      <c r="K40" s="86"/>
      <c r="L40" s="87"/>
      <c r="M40" s="71">
        <f>F40/F39*100</f>
        <v>0.7724873384561205</v>
      </c>
      <c r="N40" s="72"/>
      <c r="O40" s="73"/>
    </row>
    <row r="41" spans="1:15" ht="11.25" customHeight="1" x14ac:dyDescent="0.2">
      <c r="A41" s="74" t="s">
        <v>37</v>
      </c>
      <c r="B41" s="75"/>
      <c r="C41" s="75"/>
      <c r="D41" s="75"/>
      <c r="E41" s="76"/>
      <c r="F41" s="88">
        <f>F39*1.04%</f>
        <v>98386747.963399991</v>
      </c>
      <c r="G41" s="89"/>
      <c r="H41" s="89"/>
      <c r="I41" s="89"/>
      <c r="J41" s="89"/>
      <c r="K41" s="89"/>
      <c r="L41" s="90"/>
      <c r="M41" s="62">
        <v>1.04</v>
      </c>
      <c r="N41" s="63"/>
      <c r="O41" s="64"/>
    </row>
    <row r="42" spans="1:15" ht="11.25" customHeight="1" x14ac:dyDescent="0.2">
      <c r="A42" s="29" t="s">
        <v>38</v>
      </c>
      <c r="B42" s="36"/>
      <c r="C42" s="36"/>
      <c r="D42" s="36"/>
      <c r="E42" s="36"/>
      <c r="F42" s="91">
        <f>0.95*F41</f>
        <v>93467410.565229982</v>
      </c>
      <c r="G42" s="92"/>
      <c r="H42" s="92"/>
      <c r="I42" s="92"/>
      <c r="J42" s="92"/>
      <c r="K42" s="92"/>
      <c r="L42" s="93"/>
      <c r="M42" s="62">
        <v>0.99</v>
      </c>
      <c r="N42" s="63"/>
      <c r="O42" s="64"/>
    </row>
    <row r="43" spans="1:15" ht="11.25" customHeight="1" x14ac:dyDescent="0.2">
      <c r="A43" s="29" t="s">
        <v>39</v>
      </c>
      <c r="B43" s="36"/>
      <c r="C43" s="36"/>
      <c r="D43" s="36"/>
      <c r="E43" s="36"/>
      <c r="F43" s="91">
        <f>0.9*F41</f>
        <v>88548073.167059988</v>
      </c>
      <c r="G43" s="92"/>
      <c r="H43" s="92"/>
      <c r="I43" s="92"/>
      <c r="J43" s="92"/>
      <c r="K43" s="92"/>
      <c r="L43" s="93"/>
      <c r="M43" s="65">
        <v>0.94</v>
      </c>
      <c r="N43" s="66"/>
      <c r="O43" s="67"/>
    </row>
    <row r="44" spans="1:15" ht="11.25" customHeight="1" x14ac:dyDescent="0.2">
      <c r="A44" s="37" t="s">
        <v>44</v>
      </c>
      <c r="B44" s="37"/>
      <c r="C44" s="37"/>
      <c r="D44" s="37"/>
      <c r="E44" s="37"/>
      <c r="F44" s="6"/>
      <c r="G44" s="6"/>
      <c r="H44" s="6"/>
      <c r="I44" s="6"/>
      <c r="J44" s="6"/>
      <c r="K44" s="6"/>
      <c r="L44" s="6"/>
      <c r="M44" s="6"/>
      <c r="N44" s="6"/>
      <c r="O44" s="6"/>
    </row>
    <row r="45" spans="1:15" ht="8.25" customHeight="1" x14ac:dyDescent="0.2">
      <c r="A45" s="41"/>
      <c r="B45" s="41"/>
      <c r="C45" s="41"/>
      <c r="D45" s="41"/>
      <c r="E45" s="41"/>
      <c r="F45" s="6"/>
      <c r="G45" s="6"/>
      <c r="H45" s="6"/>
      <c r="I45" s="6"/>
      <c r="J45" s="6"/>
      <c r="K45" s="6"/>
      <c r="L45" s="6"/>
      <c r="M45" s="6"/>
      <c r="N45" s="6"/>
      <c r="O45" s="6"/>
    </row>
    <row r="46" spans="1:15" ht="12" customHeight="1" x14ac:dyDescent="0.2">
      <c r="A46" s="61" t="s">
        <v>56</v>
      </c>
      <c r="B46" s="61"/>
      <c r="C46" s="61"/>
      <c r="D46" s="61"/>
      <c r="E46" s="61"/>
      <c r="F46" s="61"/>
      <c r="G46" s="61"/>
      <c r="H46" s="61"/>
      <c r="I46" s="61"/>
      <c r="J46" s="61"/>
      <c r="K46" s="61"/>
      <c r="L46" s="61"/>
      <c r="M46" s="61"/>
      <c r="N46" s="61"/>
      <c r="O46" s="61"/>
    </row>
    <row r="47" spans="1:15" ht="201.75" customHeight="1" x14ac:dyDescent="0.2">
      <c r="A47" s="81" t="s">
        <v>71</v>
      </c>
      <c r="B47" s="81"/>
      <c r="C47" s="81"/>
      <c r="D47" s="81"/>
      <c r="E47" s="81"/>
      <c r="F47" s="81"/>
      <c r="G47" s="81"/>
      <c r="H47" s="81"/>
      <c r="I47" s="81"/>
      <c r="J47" s="81"/>
      <c r="K47" s="81"/>
      <c r="L47" s="81"/>
      <c r="M47" s="81"/>
      <c r="N47" s="81"/>
      <c r="O47" s="81"/>
    </row>
    <row r="48" spans="1:15" ht="11.25" customHeight="1" x14ac:dyDescent="0.2">
      <c r="A48" s="80"/>
      <c r="B48" s="80"/>
      <c r="C48" s="80"/>
      <c r="D48" s="80"/>
      <c r="E48" s="80"/>
      <c r="F48" s="80"/>
      <c r="G48" s="80"/>
      <c r="H48" s="80"/>
      <c r="I48" s="80"/>
      <c r="J48" s="80"/>
      <c r="K48" s="80"/>
      <c r="L48" s="80"/>
      <c r="M48" s="80"/>
      <c r="N48" s="80"/>
      <c r="O48" s="80"/>
    </row>
    <row r="49" spans="1:15" ht="11.25" customHeight="1" x14ac:dyDescent="0.2">
      <c r="A49" s="42"/>
      <c r="B49" s="42"/>
      <c r="C49" s="42"/>
      <c r="D49" s="42"/>
      <c r="E49" s="42"/>
      <c r="F49" s="42"/>
      <c r="G49" s="42"/>
      <c r="H49" s="6"/>
      <c r="I49" s="6"/>
      <c r="J49" s="6"/>
      <c r="K49" s="6"/>
      <c r="L49" s="6"/>
      <c r="M49" s="6"/>
      <c r="N49" s="6"/>
      <c r="O49" s="6"/>
    </row>
    <row r="50" spans="1:15" x14ac:dyDescent="0.2">
      <c r="A50" s="45" t="s">
        <v>63</v>
      </c>
      <c r="C50" s="4" t="s">
        <v>57</v>
      </c>
      <c r="K50" s="4" t="s">
        <v>58</v>
      </c>
    </row>
    <row r="51" spans="1:15" x14ac:dyDescent="0.2">
      <c r="A51" s="45" t="s">
        <v>65</v>
      </c>
      <c r="C51" s="4" t="s">
        <v>59</v>
      </c>
      <c r="K51" s="4" t="s">
        <v>60</v>
      </c>
    </row>
    <row r="52" spans="1:15" x14ac:dyDescent="0.2">
      <c r="A52" s="45" t="s">
        <v>64</v>
      </c>
      <c r="C52" s="4" t="s">
        <v>61</v>
      </c>
      <c r="K52" s="4" t="s">
        <v>62</v>
      </c>
    </row>
  </sheetData>
  <mergeCells count="45">
    <mergeCell ref="A35:E35"/>
    <mergeCell ref="F35:L35"/>
    <mergeCell ref="M35:O35"/>
    <mergeCell ref="A48:O48"/>
    <mergeCell ref="A47:O47"/>
    <mergeCell ref="F36:L36"/>
    <mergeCell ref="F37:L37"/>
    <mergeCell ref="F38:L38"/>
    <mergeCell ref="F39:L39"/>
    <mergeCell ref="F40:L40"/>
    <mergeCell ref="F41:L41"/>
    <mergeCell ref="F42:L42"/>
    <mergeCell ref="F43:L43"/>
    <mergeCell ref="M36:O36"/>
    <mergeCell ref="A37:E37"/>
    <mergeCell ref="M37:O37"/>
    <mergeCell ref="A46:O46"/>
    <mergeCell ref="M41:O41"/>
    <mergeCell ref="M42:O42"/>
    <mergeCell ref="M43:O43"/>
    <mergeCell ref="M38:O38"/>
    <mergeCell ref="M40:O40"/>
    <mergeCell ref="M39:O39"/>
    <mergeCell ref="A41:E41"/>
    <mergeCell ref="B11:O11"/>
    <mergeCell ref="B12:O12"/>
    <mergeCell ref="B13:N13"/>
    <mergeCell ref="B14:B17"/>
    <mergeCell ref="C14:C17"/>
    <mergeCell ref="D14:D17"/>
    <mergeCell ref="E14:E17"/>
    <mergeCell ref="F14:F17"/>
    <mergeCell ref="G14:G17"/>
    <mergeCell ref="H14:H17"/>
    <mergeCell ref="I14:I17"/>
    <mergeCell ref="J14:J17"/>
    <mergeCell ref="K14:K17"/>
    <mergeCell ref="L14:L17"/>
    <mergeCell ref="M14:M17"/>
    <mergeCell ref="A8:O8"/>
    <mergeCell ref="A3:O3"/>
    <mergeCell ref="A4:O4"/>
    <mergeCell ref="A5:O5"/>
    <mergeCell ref="A6:O6"/>
    <mergeCell ref="A7:O7"/>
  </mergeCells>
  <pageMargins left="0.511811024" right="0.511811024" top="0.78740157499999996" bottom="0.78740157499999996" header="0.31496062000000002" footer="0.31496062000000002"/>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 Quad 2021</vt:lpstr>
    </vt:vector>
  </TitlesOfParts>
  <Company>Ministério da Fazenda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creator>GEINC/CCONT/STN</dc:creator>
  <cp:lastModifiedBy>Clodoaldo P. Filho</cp:lastModifiedBy>
  <cp:lastPrinted>2021-05-20T18:10:02Z</cp:lastPrinted>
  <dcterms:created xsi:type="dcterms:W3CDTF">2001-09-06T15:18:59Z</dcterms:created>
  <dcterms:modified xsi:type="dcterms:W3CDTF">2021-09-28T22:42:32Z</dcterms:modified>
</cp:coreProperties>
</file>